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_FilterDatabase" localSheetId="0" hidden="1">Лист2!$A$5:$H$103</definedName>
    <definedName name="_xlnm.Print_Titles" localSheetId="0">Лист2!$5:$6</definedName>
    <definedName name="_xlnm.Print_Area" localSheetId="0">Лист2!$A$1:$H$109</definedName>
  </definedNames>
  <calcPr calcId="145621"/>
</workbook>
</file>

<file path=xl/calcChain.xml><?xml version="1.0" encoding="utf-8"?>
<calcChain xmlns="http://schemas.openxmlformats.org/spreadsheetml/2006/main">
  <c r="B11" i="1" l="1"/>
  <c r="D15" i="1" l="1"/>
  <c r="C15" i="1"/>
  <c r="B15" i="1"/>
  <c r="C90" i="1"/>
  <c r="C10" i="1"/>
  <c r="H81" i="1" l="1"/>
  <c r="F81" i="1"/>
  <c r="E81" i="1"/>
  <c r="D81" i="1"/>
  <c r="C81" i="1"/>
  <c r="B81" i="1"/>
  <c r="G80" i="1"/>
  <c r="H76" i="1"/>
  <c r="F76" i="1"/>
  <c r="E76" i="1"/>
  <c r="D76" i="1"/>
  <c r="C76" i="1"/>
  <c r="B76" i="1"/>
  <c r="G75" i="1"/>
  <c r="H71" i="1"/>
  <c r="F71" i="1"/>
  <c r="E71" i="1"/>
  <c r="D71" i="1"/>
  <c r="C71" i="1"/>
  <c r="B71" i="1"/>
  <c r="G70" i="1"/>
  <c r="H66" i="1"/>
  <c r="F66" i="1"/>
  <c r="E66" i="1"/>
  <c r="D66" i="1"/>
  <c r="C66" i="1"/>
  <c r="B66" i="1"/>
  <c r="G65" i="1"/>
  <c r="D90" i="1" l="1"/>
  <c r="B90" i="1"/>
  <c r="D10" i="1"/>
  <c r="B10" i="1"/>
  <c r="H101" i="1" l="1"/>
  <c r="F101" i="1"/>
  <c r="E101" i="1"/>
  <c r="D101" i="1"/>
  <c r="C101" i="1"/>
  <c r="B101" i="1"/>
  <c r="G100" i="1"/>
  <c r="H96" i="1"/>
  <c r="F96" i="1"/>
  <c r="E96" i="1"/>
  <c r="D96" i="1"/>
  <c r="C96" i="1"/>
  <c r="B96" i="1"/>
  <c r="G95" i="1"/>
  <c r="H91" i="1"/>
  <c r="F91" i="1"/>
  <c r="E91" i="1"/>
  <c r="D91" i="1"/>
  <c r="C91" i="1"/>
  <c r="B91" i="1"/>
  <c r="G90" i="1"/>
  <c r="H86" i="1"/>
  <c r="F86" i="1"/>
  <c r="E86" i="1"/>
  <c r="D86" i="1"/>
  <c r="C86" i="1"/>
  <c r="B86" i="1"/>
  <c r="G85" i="1"/>
  <c r="H61" i="1"/>
  <c r="F61" i="1"/>
  <c r="E61" i="1"/>
  <c r="D61" i="1"/>
  <c r="C61" i="1"/>
  <c r="B61" i="1"/>
  <c r="G60" i="1"/>
  <c r="H56" i="1" l="1"/>
  <c r="F56" i="1"/>
  <c r="E56" i="1"/>
  <c r="D56" i="1"/>
  <c r="C56" i="1"/>
  <c r="B56" i="1"/>
  <c r="G55" i="1"/>
  <c r="H51" i="1"/>
  <c r="F51" i="1"/>
  <c r="E51" i="1"/>
  <c r="D51" i="1"/>
  <c r="C51" i="1"/>
  <c r="B51" i="1"/>
  <c r="G50" i="1"/>
  <c r="H46" i="1"/>
  <c r="F46" i="1"/>
  <c r="E46" i="1"/>
  <c r="D46" i="1"/>
  <c r="C46" i="1"/>
  <c r="B46" i="1"/>
  <c r="G45" i="1"/>
  <c r="H41" i="1"/>
  <c r="F41" i="1"/>
  <c r="E41" i="1"/>
  <c r="D41" i="1"/>
  <c r="C41" i="1"/>
  <c r="B41" i="1"/>
  <c r="G40" i="1"/>
  <c r="H36" i="1" l="1"/>
  <c r="F36" i="1"/>
  <c r="E36" i="1"/>
  <c r="D36" i="1"/>
  <c r="C36" i="1"/>
  <c r="B36" i="1"/>
  <c r="G35" i="1"/>
  <c r="H31" i="1"/>
  <c r="F31" i="1"/>
  <c r="E31" i="1"/>
  <c r="D31" i="1"/>
  <c r="C31" i="1"/>
  <c r="B31" i="1"/>
  <c r="G30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G15" i="1" l="1"/>
  <c r="G10" i="1"/>
  <c r="E16" i="1" l="1"/>
  <c r="D16" i="1"/>
  <c r="C16" i="1"/>
  <c r="E11" i="1"/>
  <c r="D11" i="1"/>
  <c r="C11" i="1"/>
  <c r="C102" i="1" l="1"/>
  <c r="D102" i="1"/>
  <c r="H11" i="1"/>
  <c r="F11" i="1"/>
  <c r="B16" i="1"/>
  <c r="B102" i="1" s="1"/>
  <c r="F16" i="1"/>
  <c r="H16" i="1"/>
  <c r="H102" i="1" l="1"/>
</calcChain>
</file>

<file path=xl/sharedStrings.xml><?xml version="1.0" encoding="utf-8"?>
<sst xmlns="http://schemas.openxmlformats.org/spreadsheetml/2006/main" count="233" uniqueCount="77">
  <si>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</si>
  <si>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</si>
  <si>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</si>
  <si>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</si>
  <si>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</si>
  <si>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</si>
  <si>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</si>
  <si>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</si>
  <si>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</si>
  <si>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</si>
  <si>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</si>
  <si>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</si>
  <si>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</si>
  <si>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</si>
  <si>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</si>
  <si>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</si>
  <si>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</si>
  <si>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Код ОКПД:
30.02.17.121</t>
  </si>
  <si>
    <t>Код ОКПД:
31.10.50.140</t>
  </si>
  <si>
    <t>поставка средств вычислительной техники</t>
  </si>
  <si>
    <t>Код ОКПД:
30.02.16.194</t>
  </si>
  <si>
    <t>Код ОКПД:
30.02.16.122</t>
  </si>
  <si>
    <t xml:space="preserve">Источник бесперебойного питания </t>
  </si>
  <si>
    <t>Считыватель универсальных электронных карт</t>
  </si>
  <si>
    <t>Код ОКПД:
30.02.16.156</t>
  </si>
  <si>
    <t>Внешний жесткий диск 2 Тб</t>
  </si>
  <si>
    <t>Внешний жесткий диск 1 Тб</t>
  </si>
  <si>
    <t>Код ОКПД:
30.02.17.129</t>
  </si>
  <si>
    <t>Флэш-диск 16 Гб</t>
  </si>
  <si>
    <t>Флэш-диск 8 Гб</t>
  </si>
  <si>
    <t>Флэш-диск 4 Гб</t>
  </si>
  <si>
    <t xml:space="preserve">Тонер-картридж </t>
  </si>
  <si>
    <t>Код ОКПД:
30.01.24.110</t>
  </si>
  <si>
    <t>Код ОКПД:
30.02.15.216</t>
  </si>
  <si>
    <t>Мышь беспроводная</t>
  </si>
  <si>
    <t>Код ОКПД:
30.02.16.191</t>
  </si>
  <si>
    <t>Маршрутизатор беспроводной</t>
  </si>
  <si>
    <t>Код ОКПД:
30.02.14.111</t>
  </si>
  <si>
    <t>МФУ Лазерный Kyocera Ecosys M2035DN (1102PM3NL0) A4 Duplex Net 35стр копир/принтер/сканер/ADF USB 2.0 + Тонер картридж Kyocera TK-1140</t>
  </si>
  <si>
    <t>Считыватель универсальных электронных карт ACR1281U-C1</t>
  </si>
  <si>
    <t>Внешний HDD WD 2Tb My Passport Ultra [WDBBUZ0020BBL] 2.5" USB 3.0 blue</t>
  </si>
  <si>
    <t>Внешний HDD WD 1Tb My Passport Ultra [WDBJNZ0010BTT] 2.5" USB 3.0 titanium</t>
  </si>
  <si>
    <t>Внешний HDD WD 500GB Elements Portable [WDBUZG5000ABK] 2.5" USB 3.0</t>
  </si>
  <si>
    <t>Флеш Диск Transcend 16Gb Jetflash 810 TS16GJF810 USB3.0 черный/красный</t>
  </si>
  <si>
    <t>Флеш Диск Transcend 8Gb Jetflash 810 TS8GJF810 USB3.0 черный/желтый</t>
  </si>
  <si>
    <t>Флеш Диск Transcend 4Gb Jetflash 760 TS4GJF760 USB3.0 черный/желтый</t>
  </si>
  <si>
    <t>Тонер-картридж Xerox 106R02310 Black для Workcentre 3315 (повышенной емкости) ресурс 5000 стр</t>
  </si>
  <si>
    <t>Многофункциональное устройство А4 + тонер-картридж</t>
  </si>
  <si>
    <t>Цветной МФУ Kyocera ECOSYS M6026cdn</t>
  </si>
  <si>
    <t>Источник бесперебойного питания 1200VA Back-UPS Pro APC (BR1200G-RS) защита телефонной линии, RJ-45, USB, LCD</t>
  </si>
  <si>
    <t>Планшет + чехол</t>
  </si>
  <si>
    <t>Планшет Apple iPad mini Wi-Fi Cellular 128GB &lt; ME840RU / A &gt; Silver A7 / 128Gb / WiFi / BT / 4G / GPS / iOS / 7.9"Retina / 0.341 кг + Универсальный чехол для планшета 7" Continent UTH-71 BL, чёрный</t>
  </si>
  <si>
    <t>Мышь беспроводная Logitech M525 Wireless Mouse (RTL) USB 3btn+Roll, беспроводная &lt; 910-002603 &gt;</t>
  </si>
  <si>
    <t>Маршрутизатор D-Link &lt; DIR-651/A/A2A &gt; Беспроводной маршрутизатор с поддержкой 802.11n (до 300 Мбит/с) и портами Gigabit Ethernet</t>
  </si>
  <si>
    <t>Тонер-картридж голубой</t>
  </si>
  <si>
    <t>Тонер-картридж  пурпурный</t>
  </si>
  <si>
    <t>Тонер-картридж жёлтый</t>
  </si>
  <si>
    <t>Тонер-картридж чёрный</t>
  </si>
  <si>
    <t>Kyocera TK-590C тонер-картридж голубой (5 000 страниц при 6%)</t>
  </si>
  <si>
    <t>Цветное многофункциональное устройство А4</t>
  </si>
  <si>
    <t>Kyocera TK-590M Тонер-картридж пурпурный (5 000 страниц при 6%)</t>
  </si>
  <si>
    <t>Kyocera TK-590Y Тонер-картридж пурпурный (5 000 страниц при 6%)</t>
  </si>
  <si>
    <t>Kyocera TK-590K Тонер-картридж чёрный (7 000 страниц при 6%)</t>
  </si>
  <si>
    <t>Поставщик 1:</t>
  </si>
  <si>
    <t>Поставщик 2:</t>
  </si>
  <si>
    <t>Поставщик 3:</t>
  </si>
  <si>
    <t>коммерческое предложение исх. № 87 от 05.05.2014</t>
  </si>
  <si>
    <t>коммерческое предложение исх. № 0115 от 05.05.2014</t>
  </si>
  <si>
    <t>коммерческое предложение исх. № б/н от 05.05.2014</t>
  </si>
  <si>
    <t>Принтер А4</t>
  </si>
  <si>
    <t>Принтер Лазерный Kyocera FS-2100DN (1102MS3NL0) A4 Duplex Net 40 стр 128Мб USB</t>
  </si>
  <si>
    <t>Внешний жесткий диск 500 Гб</t>
  </si>
  <si>
    <t>Исполнитель: Работник контрактной службы, тел. 5-00-45</t>
  </si>
  <si>
    <t>А.З. Канафиева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</si>
  <si>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</si>
  <si>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</si>
  <si>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Дата составления: 10.05.2014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</si>
</sst>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4" fillId="2" borderId="2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/>
    </xf>
    <xf numFmtId="4" fontId="4" fillId="2" borderId="26" xfId="0" applyNumberFormat="1" applyFont="1" applyFill="1" applyBorder="1" applyAlignment="1">
      <alignment vertical="top"/>
    </xf>
    <xf numFmtId="0" fontId="1" fillId="2" borderId="27" xfId="0" applyFont="1" applyFill="1" applyBorder="1" applyAlignment="1">
      <alignment horizontal="center"/>
    </xf>
    <xf numFmtId="4" fontId="4" fillId="2" borderId="28" xfId="0" applyNumberFormat="1" applyFont="1" applyFill="1" applyBorder="1"/>
    <xf numFmtId="4" fontId="4" fillId="3" borderId="29" xfId="0" applyNumberFormat="1" applyFont="1" applyFill="1" applyBorder="1"/>
    <xf numFmtId="0" fontId="6" fillId="2" borderId="30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9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10" fillId="2" borderId="0" xfId="0" applyNumberFormat="1" applyFont="1" applyFill="1" applyAlignment="1"/>
    <xf numFmtId="4" fontId="5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/>
    <xf numFmtId="3" fontId="1" fillId="2" borderId="0" xfId="0" applyNumberFormat="1" applyFont="1" applyFill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vertical="top"/>
    </xf>
    <xf numFmtId="0" fontId="7" fillId="2" borderId="37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37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 wrapText="1"/>
    </xf>
    <xf numFmtId="4" fontId="12" fillId="2" borderId="19" xfId="0" applyNumberFormat="1" applyFont="1" applyFill="1" applyBorder="1" applyAlignment="1">
      <alignment horizontal="right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03" sqref="A103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31"/>
    <col min="13" max="16384" width="11.5703125" style="1"/>
  </cols>
  <sheetData>
    <row r="1" spans="1:12" ht="15.75" x14ac:dyDescent="0.25">
      <c r="A1" s="39" t="s">
        <v>75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</row>
    <row r="2" spans="1:12" ht="31.5" x14ac:dyDescent="0.25">
      <c r="A2" s="37" t="s">
        <v>11</v>
      </c>
      <c r="B2" s="40" t="s">
        <v>15</v>
      </c>
      <c r="C2" s="40"/>
      <c r="D2" s="40"/>
      <c r="E2" s="40"/>
      <c r="F2" s="40"/>
      <c r="G2" s="40"/>
      <c r="H2" s="40"/>
      <c r="I2" s="1"/>
      <c r="J2" s="1"/>
      <c r="K2" s="1"/>
      <c r="L2" s="1"/>
    </row>
    <row r="3" spans="1:12" ht="47.25" x14ac:dyDescent="0.25">
      <c r="A3" s="37" t="s">
        <v>10</v>
      </c>
      <c r="B3" s="41" t="s">
        <v>19</v>
      </c>
      <c r="C3" s="41"/>
      <c r="D3" s="41"/>
      <c r="E3" s="41"/>
      <c r="F3" s="41"/>
      <c r="G3" s="41"/>
      <c r="H3" s="41"/>
      <c r="I3" s="1"/>
      <c r="J3" s="1"/>
      <c r="K3" s="1"/>
      <c r="L3" s="1"/>
    </row>
    <row r="4" spans="1:12" ht="31.5" customHeight="1" x14ac:dyDescent="0.25">
      <c r="A4" s="35" t="s">
        <v>16</v>
      </c>
      <c r="B4" s="38" t="s">
        <v>74</v>
      </c>
      <c r="C4" s="38"/>
      <c r="D4" s="38"/>
      <c r="E4" s="38"/>
      <c r="F4" s="38"/>
      <c r="G4" s="38"/>
      <c r="H4" s="36">
        <v>3</v>
      </c>
      <c r="I4" s="1"/>
      <c r="J4" s="1"/>
      <c r="K4" s="1"/>
      <c r="L4" s="1"/>
    </row>
    <row r="5" spans="1:12" ht="15" x14ac:dyDescent="0.25">
      <c r="A5" s="32" t="s">
        <v>0</v>
      </c>
      <c r="B5" s="50" t="s">
        <v>1</v>
      </c>
      <c r="C5" s="50"/>
      <c r="D5" s="50"/>
      <c r="E5" s="50"/>
      <c r="F5" s="50"/>
      <c r="G5" s="33" t="s">
        <v>2</v>
      </c>
      <c r="H5" s="34" t="s">
        <v>3</v>
      </c>
      <c r="I5" s="1"/>
      <c r="J5" s="1"/>
      <c r="K5" s="1"/>
      <c r="L5" s="1"/>
    </row>
    <row r="6" spans="1:12" ht="15" x14ac:dyDescent="0.25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6" t="s">
        <v>12</v>
      </c>
      <c r="B7" s="54" t="s">
        <v>47</v>
      </c>
      <c r="C7" s="55"/>
      <c r="D7" s="55"/>
      <c r="E7" s="55"/>
      <c r="F7" s="56"/>
      <c r="G7" s="7" t="s">
        <v>20</v>
      </c>
      <c r="H7" s="8" t="s">
        <v>4</v>
      </c>
      <c r="I7" s="1"/>
      <c r="J7" s="1"/>
      <c r="K7" s="1"/>
      <c r="L7" s="1"/>
    </row>
    <row r="8" spans="1:12" ht="15" x14ac:dyDescent="0.2">
      <c r="A8" s="9" t="s">
        <v>5</v>
      </c>
      <c r="B8" s="45">
        <v>12</v>
      </c>
      <c r="C8" s="46"/>
      <c r="D8" s="46"/>
      <c r="E8" s="46"/>
      <c r="F8" s="46"/>
      <c r="G8" s="10"/>
      <c r="H8" s="8" t="s">
        <v>4</v>
      </c>
      <c r="I8" s="1"/>
      <c r="J8" s="1"/>
      <c r="K8" s="1"/>
      <c r="L8" s="1"/>
    </row>
    <row r="9" spans="1:12" ht="27.75" customHeight="1" x14ac:dyDescent="0.2">
      <c r="A9" s="11" t="s">
        <v>6</v>
      </c>
      <c r="B9" s="42" t="s">
        <v>38</v>
      </c>
      <c r="C9" s="43"/>
      <c r="D9" s="43"/>
      <c r="E9" s="43"/>
      <c r="F9" s="44"/>
      <c r="G9" s="12"/>
      <c r="H9" s="13" t="s">
        <v>4</v>
      </c>
      <c r="I9" s="1"/>
      <c r="J9" s="1"/>
      <c r="K9" s="1"/>
      <c r="L9" s="1"/>
    </row>
    <row r="10" spans="1:12" ht="15" x14ac:dyDescent="0.2">
      <c r="A10" s="9" t="s">
        <v>7</v>
      </c>
      <c r="B10" s="14">
        <f>15361+4077</f>
        <v>19438</v>
      </c>
      <c r="C10" s="14">
        <f>15683.58+4162.62</f>
        <v>19846.2</v>
      </c>
      <c r="D10" s="14">
        <f>15622.14+4146.31</f>
        <v>19768.45</v>
      </c>
      <c r="E10" s="14"/>
      <c r="F10" s="14"/>
      <c r="G10" s="15">
        <f>SUM(B10:F10)/$H$4</f>
        <v>19684.216666666664</v>
      </c>
      <c r="H10" s="16">
        <v>19684</v>
      </c>
      <c r="I10" s="1"/>
      <c r="J10" s="1"/>
      <c r="K10" s="1"/>
      <c r="L10" s="1"/>
    </row>
    <row r="11" spans="1:12" ht="15.75" thickBot="1" x14ac:dyDescent="0.3">
      <c r="A11" s="17" t="s">
        <v>8</v>
      </c>
      <c r="B11" s="18">
        <f>B8*B10</f>
        <v>233256</v>
      </c>
      <c r="C11" s="18">
        <f>C10*$B8</f>
        <v>238154.40000000002</v>
      </c>
      <c r="D11" s="18">
        <f>D10*$B8</f>
        <v>237221.40000000002</v>
      </c>
      <c r="E11" s="18">
        <f>E10*$B8</f>
        <v>0</v>
      </c>
      <c r="F11" s="18">
        <f>F10*$B8</f>
        <v>0</v>
      </c>
      <c r="G11" s="18"/>
      <c r="H11" s="19">
        <f>H10*$B8</f>
        <v>236208</v>
      </c>
      <c r="I11" s="1"/>
      <c r="J11" s="1"/>
      <c r="K11" s="1"/>
      <c r="L11" s="1"/>
    </row>
    <row r="12" spans="1:12" ht="27" customHeight="1" x14ac:dyDescent="0.2">
      <c r="A12" s="20" t="s">
        <v>12</v>
      </c>
      <c r="B12" s="47" t="s">
        <v>69</v>
      </c>
      <c r="C12" s="48"/>
      <c r="D12" s="48"/>
      <c r="E12" s="48"/>
      <c r="F12" s="49"/>
      <c r="G12" s="21" t="s">
        <v>21</v>
      </c>
      <c r="H12" s="22" t="s">
        <v>4</v>
      </c>
      <c r="I12" s="1"/>
      <c r="J12" s="1"/>
      <c r="K12" s="1"/>
      <c r="L12" s="1"/>
    </row>
    <row r="13" spans="1:12" ht="15" x14ac:dyDescent="0.2">
      <c r="A13" s="9" t="s">
        <v>5</v>
      </c>
      <c r="B13" s="51">
        <v>3</v>
      </c>
      <c r="C13" s="52"/>
      <c r="D13" s="52"/>
      <c r="E13" s="52"/>
      <c r="F13" s="53"/>
      <c r="G13" s="10"/>
      <c r="H13" s="8" t="s">
        <v>4</v>
      </c>
      <c r="I13" s="1"/>
      <c r="J13" s="1"/>
      <c r="K13" s="1"/>
      <c r="L13" s="1"/>
    </row>
    <row r="14" spans="1:12" ht="28.5" customHeight="1" x14ac:dyDescent="0.2">
      <c r="A14" s="11" t="s">
        <v>6</v>
      </c>
      <c r="B14" s="42" t="s">
        <v>70</v>
      </c>
      <c r="C14" s="43"/>
      <c r="D14" s="43"/>
      <c r="E14" s="43"/>
      <c r="F14" s="44"/>
      <c r="G14" s="12"/>
      <c r="H14" s="13" t="s">
        <v>4</v>
      </c>
      <c r="I14" s="1"/>
      <c r="J14" s="1"/>
      <c r="K14" s="1"/>
      <c r="L14" s="1"/>
    </row>
    <row r="15" spans="1:12" ht="15" x14ac:dyDescent="0.2">
      <c r="A15" s="9" t="s">
        <v>7</v>
      </c>
      <c r="B15" s="14">
        <f>14414</f>
        <v>14414</v>
      </c>
      <c r="C15" s="14">
        <f>14716.69</f>
        <v>14716.69</v>
      </c>
      <c r="D15" s="14">
        <f>14659.04</f>
        <v>14659.04</v>
      </c>
      <c r="E15" s="14"/>
      <c r="F15" s="14"/>
      <c r="G15" s="15">
        <f>SUM(B15:F15)/$H$4</f>
        <v>14596.576666666668</v>
      </c>
      <c r="H15" s="16">
        <v>14597</v>
      </c>
      <c r="I15" s="1"/>
      <c r="J15" s="1"/>
      <c r="K15" s="1"/>
      <c r="L15" s="1"/>
    </row>
    <row r="16" spans="1:12" ht="15.75" thickBot="1" x14ac:dyDescent="0.3">
      <c r="A16" s="17" t="s">
        <v>8</v>
      </c>
      <c r="B16" s="18">
        <f>B15*$B13</f>
        <v>43242</v>
      </c>
      <c r="C16" s="18">
        <f>C15*$B13</f>
        <v>44150.07</v>
      </c>
      <c r="D16" s="18">
        <f>D15*$B13</f>
        <v>43977.120000000003</v>
      </c>
      <c r="E16" s="18">
        <f>E15*$B13</f>
        <v>0</v>
      </c>
      <c r="F16" s="18">
        <f>F15*$B13</f>
        <v>0</v>
      </c>
      <c r="G16" s="18"/>
      <c r="H16" s="19">
        <f>H15*$B13</f>
        <v>43791</v>
      </c>
      <c r="I16" s="1"/>
      <c r="J16" s="1"/>
      <c r="K16" s="1"/>
      <c r="L16" s="1"/>
    </row>
    <row r="17" spans="1:12" ht="27" customHeight="1" x14ac:dyDescent="0.2">
      <c r="A17" s="20" t="s">
        <v>12</v>
      </c>
      <c r="B17" s="47" t="s">
        <v>23</v>
      </c>
      <c r="C17" s="48"/>
      <c r="D17" s="48"/>
      <c r="E17" s="48"/>
      <c r="F17" s="49"/>
      <c r="G17" s="21" t="s">
        <v>24</v>
      </c>
      <c r="H17" s="22" t="s">
        <v>4</v>
      </c>
      <c r="I17" s="1"/>
      <c r="J17" s="1"/>
      <c r="K17" s="1"/>
      <c r="L17" s="1"/>
    </row>
    <row r="18" spans="1:12" ht="15" x14ac:dyDescent="0.2">
      <c r="A18" s="9" t="s">
        <v>5</v>
      </c>
      <c r="B18" s="45">
        <v>3</v>
      </c>
      <c r="C18" s="46"/>
      <c r="D18" s="46"/>
      <c r="E18" s="46"/>
      <c r="F18" s="46"/>
      <c r="G18" s="10"/>
      <c r="H18" s="8" t="s">
        <v>4</v>
      </c>
      <c r="I18" s="1"/>
      <c r="J18" s="1"/>
      <c r="K18" s="1"/>
      <c r="L18" s="1"/>
    </row>
    <row r="19" spans="1:12" ht="14.25" customHeight="1" x14ac:dyDescent="0.2">
      <c r="A19" s="11" t="s">
        <v>6</v>
      </c>
      <c r="B19" s="42" t="s">
        <v>39</v>
      </c>
      <c r="C19" s="43"/>
      <c r="D19" s="43"/>
      <c r="E19" s="43"/>
      <c r="F19" s="44"/>
      <c r="G19" s="12"/>
      <c r="H19" s="13" t="s">
        <v>4</v>
      </c>
      <c r="I19" s="1"/>
      <c r="J19" s="1"/>
      <c r="K19" s="1"/>
      <c r="L19" s="1"/>
    </row>
    <row r="20" spans="1:12" ht="15" x14ac:dyDescent="0.2">
      <c r="A20" s="9" t="s">
        <v>7</v>
      </c>
      <c r="B20" s="23">
        <v>3472</v>
      </c>
      <c r="C20" s="23">
        <v>3544.91</v>
      </c>
      <c r="D20" s="23">
        <v>3531.02</v>
      </c>
      <c r="E20" s="23"/>
      <c r="F20" s="23"/>
      <c r="G20" s="15">
        <f>SUM(B20:F20)/$H$4</f>
        <v>3515.9766666666669</v>
      </c>
      <c r="H20" s="16">
        <v>3516</v>
      </c>
      <c r="I20" s="1"/>
      <c r="J20" s="1"/>
      <c r="K20" s="1"/>
      <c r="L20" s="1"/>
    </row>
    <row r="21" spans="1:12" ht="15.75" thickBot="1" x14ac:dyDescent="0.3">
      <c r="A21" s="17" t="s">
        <v>8</v>
      </c>
      <c r="B21" s="18">
        <f>B20*$B18</f>
        <v>10416</v>
      </c>
      <c r="C21" s="18">
        <f>C20*$B18</f>
        <v>10634.73</v>
      </c>
      <c r="D21" s="18">
        <f>D20*$B18</f>
        <v>10593.06</v>
      </c>
      <c r="E21" s="18">
        <f>E20*$B18</f>
        <v>0</v>
      </c>
      <c r="F21" s="18">
        <f>F20*$B18</f>
        <v>0</v>
      </c>
      <c r="G21" s="18"/>
      <c r="H21" s="19">
        <f>H20*$B18</f>
        <v>10548</v>
      </c>
      <c r="I21" s="1"/>
      <c r="J21" s="1"/>
      <c r="K21" s="1"/>
      <c r="L21" s="1"/>
    </row>
    <row r="22" spans="1:12" ht="27" customHeight="1" x14ac:dyDescent="0.2">
      <c r="A22" s="20" t="s">
        <v>12</v>
      </c>
      <c r="B22" s="47" t="s">
        <v>25</v>
      </c>
      <c r="C22" s="48"/>
      <c r="D22" s="48"/>
      <c r="E22" s="48"/>
      <c r="F22" s="49"/>
      <c r="G22" s="21" t="s">
        <v>17</v>
      </c>
      <c r="H22" s="22" t="s">
        <v>4</v>
      </c>
      <c r="I22" s="1"/>
      <c r="J22" s="1"/>
      <c r="K22" s="1"/>
      <c r="L22" s="1"/>
    </row>
    <row r="23" spans="1:12" ht="15" x14ac:dyDescent="0.2">
      <c r="A23" s="9" t="s">
        <v>5</v>
      </c>
      <c r="B23" s="45">
        <v>10</v>
      </c>
      <c r="C23" s="46"/>
      <c r="D23" s="46"/>
      <c r="E23" s="46"/>
      <c r="F23" s="46"/>
      <c r="G23" s="10"/>
      <c r="H23" s="8" t="s">
        <v>4</v>
      </c>
      <c r="I23" s="1"/>
      <c r="J23" s="1"/>
      <c r="K23" s="1"/>
      <c r="L23" s="1"/>
    </row>
    <row r="24" spans="1:12" ht="14.25" customHeight="1" x14ac:dyDescent="0.2">
      <c r="A24" s="11" t="s">
        <v>6</v>
      </c>
      <c r="B24" s="42" t="s">
        <v>40</v>
      </c>
      <c r="C24" s="43"/>
      <c r="D24" s="43"/>
      <c r="E24" s="43"/>
      <c r="F24" s="44"/>
      <c r="G24" s="12"/>
      <c r="H24" s="13" t="s">
        <v>4</v>
      </c>
      <c r="I24" s="1"/>
      <c r="J24" s="1"/>
      <c r="K24" s="1"/>
      <c r="L24" s="1"/>
    </row>
    <row r="25" spans="1:12" ht="15" x14ac:dyDescent="0.2">
      <c r="A25" s="9" t="s">
        <v>7</v>
      </c>
      <c r="B25" s="23">
        <v>4695</v>
      </c>
      <c r="C25" s="23">
        <v>4793.6000000000004</v>
      </c>
      <c r="D25" s="23">
        <v>4774.82</v>
      </c>
      <c r="E25" s="23"/>
      <c r="F25" s="23"/>
      <c r="G25" s="15">
        <f>SUM(B25:F25)/$H$4</f>
        <v>4754.4733333333334</v>
      </c>
      <c r="H25" s="16">
        <v>4754</v>
      </c>
      <c r="I25" s="1"/>
      <c r="J25" s="1"/>
      <c r="K25" s="1"/>
      <c r="L25" s="1"/>
    </row>
    <row r="26" spans="1:12" ht="15.75" thickBot="1" x14ac:dyDescent="0.3">
      <c r="A26" s="17" t="s">
        <v>8</v>
      </c>
      <c r="B26" s="18">
        <f>B25*$B23</f>
        <v>46950</v>
      </c>
      <c r="C26" s="18">
        <f>C25*$B23</f>
        <v>47936</v>
      </c>
      <c r="D26" s="18">
        <f>D25*$B23</f>
        <v>47748.2</v>
      </c>
      <c r="E26" s="18">
        <f>E25*$B23</f>
        <v>0</v>
      </c>
      <c r="F26" s="18">
        <f>F25*$B23</f>
        <v>0</v>
      </c>
      <c r="G26" s="18"/>
      <c r="H26" s="19">
        <f>H25*$B23</f>
        <v>47540</v>
      </c>
      <c r="I26" s="1"/>
      <c r="J26" s="1"/>
      <c r="K26" s="1"/>
      <c r="L26" s="1"/>
    </row>
    <row r="27" spans="1:12" ht="27" customHeight="1" x14ac:dyDescent="0.2">
      <c r="A27" s="20" t="s">
        <v>12</v>
      </c>
      <c r="B27" s="47" t="s">
        <v>26</v>
      </c>
      <c r="C27" s="48"/>
      <c r="D27" s="48"/>
      <c r="E27" s="48"/>
      <c r="F27" s="49"/>
      <c r="G27" s="21" t="s">
        <v>17</v>
      </c>
      <c r="H27" s="22" t="s">
        <v>4</v>
      </c>
      <c r="I27" s="1"/>
      <c r="J27" s="1"/>
      <c r="K27" s="1"/>
      <c r="L27" s="1"/>
    </row>
    <row r="28" spans="1:12" ht="15" x14ac:dyDescent="0.2">
      <c r="A28" s="9" t="s">
        <v>5</v>
      </c>
      <c r="B28" s="45">
        <v>10</v>
      </c>
      <c r="C28" s="46"/>
      <c r="D28" s="46"/>
      <c r="E28" s="46"/>
      <c r="F28" s="46"/>
      <c r="G28" s="10"/>
      <c r="H28" s="8" t="s">
        <v>4</v>
      </c>
      <c r="I28" s="1"/>
      <c r="J28" s="1"/>
      <c r="K28" s="1"/>
      <c r="L28" s="1"/>
    </row>
    <row r="29" spans="1:12" ht="13.5" customHeight="1" x14ac:dyDescent="0.2">
      <c r="A29" s="11" t="s">
        <v>6</v>
      </c>
      <c r="B29" s="42" t="s">
        <v>41</v>
      </c>
      <c r="C29" s="43"/>
      <c r="D29" s="43"/>
      <c r="E29" s="43"/>
      <c r="F29" s="44"/>
      <c r="G29" s="12"/>
      <c r="H29" s="13" t="s">
        <v>4</v>
      </c>
      <c r="I29" s="1"/>
      <c r="J29" s="1"/>
      <c r="K29" s="1"/>
      <c r="L29" s="1"/>
    </row>
    <row r="30" spans="1:12" ht="15" x14ac:dyDescent="0.2">
      <c r="A30" s="9" t="s">
        <v>7</v>
      </c>
      <c r="B30" s="23">
        <v>2883</v>
      </c>
      <c r="C30" s="23">
        <v>2943.54</v>
      </c>
      <c r="D30" s="23">
        <v>2932.01</v>
      </c>
      <c r="E30" s="23"/>
      <c r="F30" s="23"/>
      <c r="G30" s="15">
        <f>SUM(B30:F30)/$H$4</f>
        <v>2919.5166666666664</v>
      </c>
      <c r="H30" s="16">
        <v>2920</v>
      </c>
      <c r="I30" s="1"/>
      <c r="J30" s="1"/>
      <c r="K30" s="1"/>
      <c r="L30" s="1"/>
    </row>
    <row r="31" spans="1:12" ht="15.75" thickBot="1" x14ac:dyDescent="0.3">
      <c r="A31" s="17" t="s">
        <v>8</v>
      </c>
      <c r="B31" s="18">
        <f>B30*$B28</f>
        <v>28830</v>
      </c>
      <c r="C31" s="18">
        <f>C30*$B28</f>
        <v>29435.4</v>
      </c>
      <c r="D31" s="18">
        <f>D30*$B28</f>
        <v>29320.100000000002</v>
      </c>
      <c r="E31" s="18">
        <f>E30*$B28</f>
        <v>0</v>
      </c>
      <c r="F31" s="18">
        <f>F30*$B28</f>
        <v>0</v>
      </c>
      <c r="G31" s="18"/>
      <c r="H31" s="19">
        <f>H30*$B28</f>
        <v>29200</v>
      </c>
      <c r="I31" s="1"/>
      <c r="J31" s="1"/>
      <c r="K31" s="1"/>
      <c r="L31" s="1"/>
    </row>
    <row r="32" spans="1:12" ht="27" customHeight="1" x14ac:dyDescent="0.2">
      <c r="A32" s="20" t="s">
        <v>12</v>
      </c>
      <c r="B32" s="47" t="s">
        <v>71</v>
      </c>
      <c r="C32" s="48"/>
      <c r="D32" s="48"/>
      <c r="E32" s="48"/>
      <c r="F32" s="49"/>
      <c r="G32" s="21" t="s">
        <v>17</v>
      </c>
      <c r="H32" s="22" t="s">
        <v>4</v>
      </c>
      <c r="I32" s="1"/>
      <c r="J32" s="1"/>
      <c r="K32" s="1"/>
      <c r="L32" s="1"/>
    </row>
    <row r="33" spans="1:12" ht="15" x14ac:dyDescent="0.2">
      <c r="A33" s="9" t="s">
        <v>5</v>
      </c>
      <c r="B33" s="45">
        <v>10</v>
      </c>
      <c r="C33" s="46"/>
      <c r="D33" s="46"/>
      <c r="E33" s="46"/>
      <c r="F33" s="46"/>
      <c r="G33" s="10"/>
      <c r="H33" s="8" t="s">
        <v>4</v>
      </c>
      <c r="I33" s="1"/>
      <c r="J33" s="1"/>
      <c r="K33" s="1"/>
      <c r="L33" s="1"/>
    </row>
    <row r="34" spans="1:12" ht="13.5" customHeight="1" x14ac:dyDescent="0.2">
      <c r="A34" s="11" t="s">
        <v>6</v>
      </c>
      <c r="B34" s="42" t="s">
        <v>42</v>
      </c>
      <c r="C34" s="43"/>
      <c r="D34" s="43"/>
      <c r="E34" s="43"/>
      <c r="F34" s="44"/>
      <c r="G34" s="12"/>
      <c r="H34" s="13" t="s">
        <v>4</v>
      </c>
      <c r="I34" s="1"/>
      <c r="J34" s="1"/>
      <c r="K34" s="1"/>
      <c r="L34" s="1"/>
    </row>
    <row r="35" spans="1:12" ht="15" x14ac:dyDescent="0.2">
      <c r="A35" s="9" t="s">
        <v>7</v>
      </c>
      <c r="B35" s="23">
        <v>2347</v>
      </c>
      <c r="C35" s="23">
        <v>2396.29</v>
      </c>
      <c r="D35" s="23">
        <v>2386.9</v>
      </c>
      <c r="E35" s="23"/>
      <c r="F35" s="23"/>
      <c r="G35" s="15">
        <f>SUM(B35:F35)/$H$4</f>
        <v>2376.73</v>
      </c>
      <c r="H35" s="16">
        <v>2377</v>
      </c>
      <c r="I35" s="1"/>
      <c r="J35" s="1"/>
      <c r="K35" s="1"/>
      <c r="L35" s="1"/>
    </row>
    <row r="36" spans="1:12" ht="15.75" thickBot="1" x14ac:dyDescent="0.3">
      <c r="A36" s="17" t="s">
        <v>8</v>
      </c>
      <c r="B36" s="18">
        <f>B35*$B33</f>
        <v>23470</v>
      </c>
      <c r="C36" s="18">
        <f>C35*$B33</f>
        <v>23962.9</v>
      </c>
      <c r="D36" s="18">
        <f>D35*$B33</f>
        <v>23869</v>
      </c>
      <c r="E36" s="18">
        <f>E35*$B33</f>
        <v>0</v>
      </c>
      <c r="F36" s="18">
        <f>F35*$B33</f>
        <v>0</v>
      </c>
      <c r="G36" s="18"/>
      <c r="H36" s="19">
        <f>H35*$B33</f>
        <v>23770</v>
      </c>
      <c r="I36" s="1"/>
      <c r="J36" s="1"/>
      <c r="K36" s="1"/>
      <c r="L36" s="1"/>
    </row>
    <row r="37" spans="1:12" ht="27" customHeight="1" x14ac:dyDescent="0.2">
      <c r="A37" s="20" t="s">
        <v>12</v>
      </c>
      <c r="B37" s="47" t="s">
        <v>28</v>
      </c>
      <c r="C37" s="48"/>
      <c r="D37" s="48"/>
      <c r="E37" s="48"/>
      <c r="F37" s="49"/>
      <c r="G37" s="21" t="s">
        <v>27</v>
      </c>
      <c r="H37" s="22" t="s">
        <v>4</v>
      </c>
      <c r="I37" s="1"/>
      <c r="J37" s="1"/>
      <c r="K37" s="1"/>
      <c r="L37" s="1"/>
    </row>
    <row r="38" spans="1:12" ht="15" x14ac:dyDescent="0.2">
      <c r="A38" s="9" t="s">
        <v>5</v>
      </c>
      <c r="B38" s="45">
        <v>100</v>
      </c>
      <c r="C38" s="46"/>
      <c r="D38" s="46"/>
      <c r="E38" s="46"/>
      <c r="F38" s="46"/>
      <c r="G38" s="10"/>
      <c r="H38" s="8" t="s">
        <v>4</v>
      </c>
      <c r="I38" s="1"/>
      <c r="J38" s="1"/>
      <c r="K38" s="1"/>
      <c r="L38" s="1"/>
    </row>
    <row r="39" spans="1:12" ht="13.5" customHeight="1" x14ac:dyDescent="0.2">
      <c r="A39" s="11" t="s">
        <v>6</v>
      </c>
      <c r="B39" s="42" t="s">
        <v>43</v>
      </c>
      <c r="C39" s="43"/>
      <c r="D39" s="43"/>
      <c r="E39" s="43"/>
      <c r="F39" s="44"/>
      <c r="G39" s="12"/>
      <c r="H39" s="13" t="s">
        <v>4</v>
      </c>
      <c r="I39" s="1"/>
      <c r="J39" s="1"/>
      <c r="K39" s="1"/>
      <c r="L39" s="1"/>
    </row>
    <row r="40" spans="1:12" ht="15" x14ac:dyDescent="0.2">
      <c r="A40" s="9" t="s">
        <v>7</v>
      </c>
      <c r="B40" s="23">
        <v>494</v>
      </c>
      <c r="C40" s="23">
        <v>504.37</v>
      </c>
      <c r="D40" s="23">
        <v>502.4</v>
      </c>
      <c r="E40" s="23"/>
      <c r="F40" s="23"/>
      <c r="G40" s="15">
        <f>SUM(B40:F40)/$H$4</f>
        <v>500.25666666666666</v>
      </c>
      <c r="H40" s="16">
        <v>500</v>
      </c>
      <c r="I40" s="1"/>
      <c r="J40" s="1"/>
      <c r="K40" s="1"/>
      <c r="L40" s="1"/>
    </row>
    <row r="41" spans="1:12" ht="15.75" thickBot="1" x14ac:dyDescent="0.3">
      <c r="A41" s="17" t="s">
        <v>8</v>
      </c>
      <c r="B41" s="18">
        <f>B40*$B38</f>
        <v>49400</v>
      </c>
      <c r="C41" s="18">
        <f>C40*$B38</f>
        <v>50437</v>
      </c>
      <c r="D41" s="18">
        <f>D40*$B38</f>
        <v>50240</v>
      </c>
      <c r="E41" s="18">
        <f>E40*$B38</f>
        <v>0</v>
      </c>
      <c r="F41" s="18">
        <f>F40*$B38</f>
        <v>0</v>
      </c>
      <c r="G41" s="18"/>
      <c r="H41" s="19">
        <f>H40*$B38</f>
        <v>50000</v>
      </c>
      <c r="I41" s="1"/>
      <c r="J41" s="1"/>
      <c r="K41" s="1"/>
      <c r="L41" s="1"/>
    </row>
    <row r="42" spans="1:12" ht="27" customHeight="1" x14ac:dyDescent="0.2">
      <c r="A42" s="20" t="s">
        <v>12</v>
      </c>
      <c r="B42" s="47" t="s">
        <v>29</v>
      </c>
      <c r="C42" s="48"/>
      <c r="D42" s="48"/>
      <c r="E42" s="48"/>
      <c r="F42" s="49"/>
      <c r="G42" s="21" t="s">
        <v>27</v>
      </c>
      <c r="H42" s="22" t="s">
        <v>4</v>
      </c>
      <c r="I42" s="1"/>
      <c r="J42" s="1"/>
      <c r="K42" s="1"/>
      <c r="L42" s="1"/>
    </row>
    <row r="43" spans="1:12" ht="15" x14ac:dyDescent="0.2">
      <c r="A43" s="9" t="s">
        <v>5</v>
      </c>
      <c r="B43" s="45">
        <v>100</v>
      </c>
      <c r="C43" s="46"/>
      <c r="D43" s="46"/>
      <c r="E43" s="46"/>
      <c r="F43" s="46"/>
      <c r="G43" s="10"/>
      <c r="H43" s="8" t="s">
        <v>4</v>
      </c>
      <c r="I43" s="1"/>
      <c r="J43" s="1"/>
      <c r="K43" s="1"/>
      <c r="L43" s="1"/>
    </row>
    <row r="44" spans="1:12" ht="14.25" customHeight="1" x14ac:dyDescent="0.2">
      <c r="A44" s="11" t="s">
        <v>6</v>
      </c>
      <c r="B44" s="42" t="s">
        <v>44</v>
      </c>
      <c r="C44" s="43"/>
      <c r="D44" s="43"/>
      <c r="E44" s="43"/>
      <c r="F44" s="44"/>
      <c r="G44" s="12"/>
      <c r="H44" s="13" t="s">
        <v>4</v>
      </c>
      <c r="I44" s="1"/>
      <c r="J44" s="1"/>
      <c r="K44" s="1"/>
      <c r="L44" s="1"/>
    </row>
    <row r="45" spans="1:12" ht="15" x14ac:dyDescent="0.2">
      <c r="A45" s="9" t="s">
        <v>7</v>
      </c>
      <c r="B45" s="23">
        <v>309</v>
      </c>
      <c r="C45" s="23">
        <v>315.49</v>
      </c>
      <c r="D45" s="23">
        <v>314.25</v>
      </c>
      <c r="E45" s="23"/>
      <c r="F45" s="23"/>
      <c r="G45" s="15">
        <f>SUM(B45:F45)/$H$4</f>
        <v>312.91333333333336</v>
      </c>
      <c r="H45" s="16">
        <v>313</v>
      </c>
      <c r="I45" s="1"/>
      <c r="J45" s="1"/>
      <c r="K45" s="1"/>
      <c r="L45" s="1"/>
    </row>
    <row r="46" spans="1:12" ht="15.75" thickBot="1" x14ac:dyDescent="0.3">
      <c r="A46" s="17" t="s">
        <v>8</v>
      </c>
      <c r="B46" s="18">
        <f>B45*$B43</f>
        <v>30900</v>
      </c>
      <c r="C46" s="18">
        <f>C45*$B43</f>
        <v>31549</v>
      </c>
      <c r="D46" s="18">
        <f>D45*$B43</f>
        <v>31425</v>
      </c>
      <c r="E46" s="18">
        <f>E45*$B43</f>
        <v>0</v>
      </c>
      <c r="F46" s="18">
        <f>F45*$B43</f>
        <v>0</v>
      </c>
      <c r="G46" s="18"/>
      <c r="H46" s="19">
        <f>H45*$B43</f>
        <v>31300</v>
      </c>
      <c r="I46" s="1"/>
      <c r="J46" s="1"/>
      <c r="K46" s="1"/>
      <c r="L46" s="1"/>
    </row>
    <row r="47" spans="1:12" ht="27" customHeight="1" x14ac:dyDescent="0.2">
      <c r="A47" s="20" t="s">
        <v>12</v>
      </c>
      <c r="B47" s="47" t="s">
        <v>30</v>
      </c>
      <c r="C47" s="48"/>
      <c r="D47" s="48"/>
      <c r="E47" s="48"/>
      <c r="F47" s="49"/>
      <c r="G47" s="21" t="s">
        <v>27</v>
      </c>
      <c r="H47" s="22" t="s">
        <v>4</v>
      </c>
      <c r="I47" s="1"/>
      <c r="J47" s="1"/>
      <c r="K47" s="1"/>
      <c r="L47" s="1"/>
    </row>
    <row r="48" spans="1:12" ht="15" x14ac:dyDescent="0.2">
      <c r="A48" s="9" t="s">
        <v>5</v>
      </c>
      <c r="B48" s="45">
        <v>100</v>
      </c>
      <c r="C48" s="46"/>
      <c r="D48" s="46"/>
      <c r="E48" s="46"/>
      <c r="F48" s="46"/>
      <c r="G48" s="10"/>
      <c r="H48" s="8" t="s">
        <v>4</v>
      </c>
      <c r="I48" s="1"/>
      <c r="J48" s="1"/>
      <c r="K48" s="1"/>
      <c r="L48" s="1"/>
    </row>
    <row r="49" spans="1:12" ht="13.5" customHeight="1" x14ac:dyDescent="0.2">
      <c r="A49" s="11" t="s">
        <v>6</v>
      </c>
      <c r="B49" s="42" t="s">
        <v>45</v>
      </c>
      <c r="C49" s="43"/>
      <c r="D49" s="43"/>
      <c r="E49" s="43"/>
      <c r="F49" s="44"/>
      <c r="G49" s="12"/>
      <c r="H49" s="13" t="s">
        <v>4</v>
      </c>
      <c r="I49" s="1"/>
      <c r="J49" s="1"/>
      <c r="K49" s="1"/>
      <c r="L49" s="1"/>
    </row>
    <row r="50" spans="1:12" ht="15" x14ac:dyDescent="0.2">
      <c r="A50" s="9" t="s">
        <v>7</v>
      </c>
      <c r="B50" s="23">
        <v>247</v>
      </c>
      <c r="C50" s="23">
        <v>252.19</v>
      </c>
      <c r="D50" s="23">
        <v>251.2</v>
      </c>
      <c r="E50" s="23"/>
      <c r="F50" s="23"/>
      <c r="G50" s="15">
        <f>SUM(B50:F50)/$H$4</f>
        <v>250.13</v>
      </c>
      <c r="H50" s="16">
        <v>250</v>
      </c>
      <c r="I50" s="1"/>
      <c r="J50" s="1"/>
      <c r="K50" s="1"/>
      <c r="L50" s="1"/>
    </row>
    <row r="51" spans="1:12" ht="15.75" thickBot="1" x14ac:dyDescent="0.3">
      <c r="A51" s="17" t="s">
        <v>8</v>
      </c>
      <c r="B51" s="18">
        <f>B50*$B48</f>
        <v>24700</v>
      </c>
      <c r="C51" s="18">
        <f>C50*$B48</f>
        <v>25219</v>
      </c>
      <c r="D51" s="18">
        <f>D50*$B48</f>
        <v>25120</v>
      </c>
      <c r="E51" s="18">
        <f>E50*$B48</f>
        <v>0</v>
      </c>
      <c r="F51" s="18">
        <f>F50*$B48</f>
        <v>0</v>
      </c>
      <c r="G51" s="18"/>
      <c r="H51" s="19">
        <f>H50*$B48</f>
        <v>25000</v>
      </c>
      <c r="I51" s="1"/>
      <c r="J51" s="1"/>
      <c r="K51" s="1"/>
      <c r="L51" s="1"/>
    </row>
    <row r="52" spans="1:12" ht="27" customHeight="1" x14ac:dyDescent="0.2">
      <c r="A52" s="20" t="s">
        <v>12</v>
      </c>
      <c r="B52" s="47" t="s">
        <v>31</v>
      </c>
      <c r="C52" s="48"/>
      <c r="D52" s="48"/>
      <c r="E52" s="48"/>
      <c r="F52" s="49"/>
      <c r="G52" s="21" t="s">
        <v>32</v>
      </c>
      <c r="H52" s="22" t="s">
        <v>4</v>
      </c>
      <c r="I52" s="1"/>
      <c r="J52" s="1"/>
      <c r="K52" s="1"/>
      <c r="L52" s="1"/>
    </row>
    <row r="53" spans="1:12" ht="15" x14ac:dyDescent="0.2">
      <c r="A53" s="9" t="s">
        <v>5</v>
      </c>
      <c r="B53" s="45">
        <v>6</v>
      </c>
      <c r="C53" s="46"/>
      <c r="D53" s="46"/>
      <c r="E53" s="46"/>
      <c r="F53" s="46"/>
      <c r="G53" s="10"/>
      <c r="H53" s="8" t="s">
        <v>4</v>
      </c>
      <c r="I53" s="1"/>
      <c r="J53" s="1"/>
      <c r="K53" s="1"/>
      <c r="L53" s="1"/>
    </row>
    <row r="54" spans="1:12" ht="13.5" customHeight="1" x14ac:dyDescent="0.2">
      <c r="A54" s="11" t="s">
        <v>6</v>
      </c>
      <c r="B54" s="42" t="s">
        <v>46</v>
      </c>
      <c r="C54" s="43"/>
      <c r="D54" s="43"/>
      <c r="E54" s="43"/>
      <c r="F54" s="44"/>
      <c r="G54" s="12"/>
      <c r="H54" s="13" t="s">
        <v>4</v>
      </c>
      <c r="I54" s="1"/>
      <c r="J54" s="1"/>
      <c r="K54" s="1"/>
      <c r="L54" s="1"/>
    </row>
    <row r="55" spans="1:12" ht="15" x14ac:dyDescent="0.2">
      <c r="A55" s="9" t="s">
        <v>7</v>
      </c>
      <c r="B55" s="23">
        <v>4942</v>
      </c>
      <c r="C55" s="23">
        <v>5045.78</v>
      </c>
      <c r="D55" s="23">
        <v>5026.01</v>
      </c>
      <c r="E55" s="23"/>
      <c r="F55" s="23"/>
      <c r="G55" s="15">
        <f>SUM(B55:F55)/$H$4</f>
        <v>5004.5966666666664</v>
      </c>
      <c r="H55" s="16">
        <v>5005</v>
      </c>
      <c r="I55" s="1"/>
      <c r="J55" s="1"/>
      <c r="K55" s="1"/>
      <c r="L55" s="1"/>
    </row>
    <row r="56" spans="1:12" ht="15.75" thickBot="1" x14ac:dyDescent="0.3">
      <c r="A56" s="17" t="s">
        <v>8</v>
      </c>
      <c r="B56" s="18">
        <f>B55*$B53</f>
        <v>29652</v>
      </c>
      <c r="C56" s="18">
        <f>C55*$B53</f>
        <v>30274.68</v>
      </c>
      <c r="D56" s="18">
        <f>D55*$B53</f>
        <v>30156.06</v>
      </c>
      <c r="E56" s="18">
        <f>E55*$B53</f>
        <v>0</v>
      </c>
      <c r="F56" s="18">
        <f>F55*$B53</f>
        <v>0</v>
      </c>
      <c r="G56" s="18"/>
      <c r="H56" s="19">
        <f>H55*$B53</f>
        <v>30030</v>
      </c>
      <c r="I56" s="1"/>
      <c r="J56" s="1"/>
      <c r="K56" s="1"/>
      <c r="L56" s="1"/>
    </row>
    <row r="57" spans="1:12" ht="27" customHeight="1" x14ac:dyDescent="0.2">
      <c r="A57" s="20" t="s">
        <v>12</v>
      </c>
      <c r="B57" s="47" t="s">
        <v>59</v>
      </c>
      <c r="C57" s="48"/>
      <c r="D57" s="48"/>
      <c r="E57" s="48"/>
      <c r="F57" s="49"/>
      <c r="G57" s="21" t="s">
        <v>20</v>
      </c>
      <c r="H57" s="22" t="s">
        <v>4</v>
      </c>
      <c r="I57" s="1"/>
      <c r="J57" s="1"/>
      <c r="K57" s="1"/>
      <c r="L57" s="1"/>
    </row>
    <row r="58" spans="1:12" ht="15" x14ac:dyDescent="0.2">
      <c r="A58" s="9" t="s">
        <v>5</v>
      </c>
      <c r="B58" s="45">
        <v>1</v>
      </c>
      <c r="C58" s="46"/>
      <c r="D58" s="46"/>
      <c r="E58" s="46"/>
      <c r="F58" s="46"/>
      <c r="G58" s="10"/>
      <c r="H58" s="8" t="s">
        <v>4</v>
      </c>
      <c r="I58" s="1"/>
      <c r="J58" s="1"/>
      <c r="K58" s="1"/>
      <c r="L58" s="1"/>
    </row>
    <row r="59" spans="1:12" ht="15" customHeight="1" x14ac:dyDescent="0.2">
      <c r="A59" s="11" t="s">
        <v>6</v>
      </c>
      <c r="B59" s="42" t="s">
        <v>48</v>
      </c>
      <c r="C59" s="43"/>
      <c r="D59" s="43"/>
      <c r="E59" s="43"/>
      <c r="F59" s="44"/>
      <c r="G59" s="12"/>
      <c r="H59" s="13" t="s">
        <v>4</v>
      </c>
      <c r="I59" s="1"/>
      <c r="J59" s="1"/>
      <c r="K59" s="1"/>
      <c r="L59" s="1"/>
    </row>
    <row r="60" spans="1:12" ht="15" x14ac:dyDescent="0.2">
      <c r="A60" s="9" t="s">
        <v>7</v>
      </c>
      <c r="B60" s="23">
        <v>29465</v>
      </c>
      <c r="C60" s="23">
        <v>30083.77</v>
      </c>
      <c r="D60" s="23">
        <v>29965.91</v>
      </c>
      <c r="E60" s="23"/>
      <c r="F60" s="23"/>
      <c r="G60" s="15">
        <f>SUM(B60:F60)/$H$4</f>
        <v>29838.226666666669</v>
      </c>
      <c r="H60" s="16">
        <v>29838</v>
      </c>
      <c r="I60" s="1"/>
      <c r="J60" s="1"/>
      <c r="K60" s="1"/>
      <c r="L60" s="1"/>
    </row>
    <row r="61" spans="1:12" ht="15.75" thickBot="1" x14ac:dyDescent="0.3">
      <c r="A61" s="17" t="s">
        <v>8</v>
      </c>
      <c r="B61" s="18">
        <f>B60*$B58</f>
        <v>29465</v>
      </c>
      <c r="C61" s="18">
        <f>C60*$B58</f>
        <v>30083.77</v>
      </c>
      <c r="D61" s="18">
        <f>D60*$B58</f>
        <v>29965.91</v>
      </c>
      <c r="E61" s="18">
        <f>E60*$B58</f>
        <v>0</v>
      </c>
      <c r="F61" s="18">
        <f>F60*$B58</f>
        <v>0</v>
      </c>
      <c r="G61" s="18"/>
      <c r="H61" s="19">
        <f>H60*$B58</f>
        <v>29838</v>
      </c>
      <c r="I61" s="1"/>
      <c r="J61" s="1"/>
      <c r="K61" s="1"/>
      <c r="L61" s="1"/>
    </row>
    <row r="62" spans="1:12" ht="27" customHeight="1" x14ac:dyDescent="0.2">
      <c r="A62" s="20" t="s">
        <v>12</v>
      </c>
      <c r="B62" s="47" t="s">
        <v>54</v>
      </c>
      <c r="C62" s="48"/>
      <c r="D62" s="48"/>
      <c r="E62" s="48"/>
      <c r="F62" s="49"/>
      <c r="G62" s="21" t="s">
        <v>32</v>
      </c>
      <c r="H62" s="22" t="s">
        <v>4</v>
      </c>
      <c r="I62" s="1"/>
      <c r="J62" s="1"/>
      <c r="K62" s="1"/>
      <c r="L62" s="1"/>
    </row>
    <row r="63" spans="1:12" ht="15" x14ac:dyDescent="0.2">
      <c r="A63" s="9" t="s">
        <v>5</v>
      </c>
      <c r="B63" s="45">
        <v>2</v>
      </c>
      <c r="C63" s="46"/>
      <c r="D63" s="46"/>
      <c r="E63" s="46"/>
      <c r="F63" s="46"/>
      <c r="G63" s="10"/>
      <c r="H63" s="8" t="s">
        <v>4</v>
      </c>
      <c r="I63" s="1"/>
      <c r="J63" s="1"/>
      <c r="K63" s="1"/>
      <c r="L63" s="1"/>
    </row>
    <row r="64" spans="1:12" ht="13.5" customHeight="1" x14ac:dyDescent="0.2">
      <c r="A64" s="11" t="s">
        <v>6</v>
      </c>
      <c r="B64" s="42" t="s">
        <v>58</v>
      </c>
      <c r="C64" s="43"/>
      <c r="D64" s="43"/>
      <c r="E64" s="43"/>
      <c r="F64" s="44"/>
      <c r="G64" s="12"/>
      <c r="H64" s="13" t="s">
        <v>4</v>
      </c>
      <c r="I64" s="1"/>
      <c r="J64" s="1"/>
      <c r="K64" s="1"/>
      <c r="L64" s="1"/>
    </row>
    <row r="65" spans="1:12" ht="15" x14ac:dyDescent="0.2">
      <c r="A65" s="9" t="s">
        <v>7</v>
      </c>
      <c r="B65" s="23">
        <v>5107</v>
      </c>
      <c r="C65" s="23">
        <v>5214.25</v>
      </c>
      <c r="D65" s="23">
        <v>5193.82</v>
      </c>
      <c r="E65" s="23"/>
      <c r="F65" s="23"/>
      <c r="G65" s="15">
        <f>SUM(B65:F65)/$H$4</f>
        <v>5171.6899999999996</v>
      </c>
      <c r="H65" s="16">
        <v>5172</v>
      </c>
      <c r="I65" s="1"/>
      <c r="J65" s="1"/>
      <c r="K65" s="1"/>
      <c r="L65" s="1"/>
    </row>
    <row r="66" spans="1:12" ht="15.75" thickBot="1" x14ac:dyDescent="0.3">
      <c r="A66" s="17" t="s">
        <v>8</v>
      </c>
      <c r="B66" s="18">
        <f>B65*$B63</f>
        <v>10214</v>
      </c>
      <c r="C66" s="18">
        <f>C65*$B63</f>
        <v>10428.5</v>
      </c>
      <c r="D66" s="18">
        <f>D65*$B63</f>
        <v>10387.64</v>
      </c>
      <c r="E66" s="18">
        <f>E65*$B63</f>
        <v>0</v>
      </c>
      <c r="F66" s="18">
        <f>F65*$B63</f>
        <v>0</v>
      </c>
      <c r="G66" s="18"/>
      <c r="H66" s="19">
        <f>H65*$B63</f>
        <v>10344</v>
      </c>
      <c r="I66" s="1"/>
      <c r="J66" s="1"/>
      <c r="K66" s="1"/>
      <c r="L66" s="1"/>
    </row>
    <row r="67" spans="1:12" ht="27" customHeight="1" x14ac:dyDescent="0.2">
      <c r="A67" s="20" t="s">
        <v>12</v>
      </c>
      <c r="B67" s="47" t="s">
        <v>55</v>
      </c>
      <c r="C67" s="48"/>
      <c r="D67" s="48"/>
      <c r="E67" s="48"/>
      <c r="F67" s="49"/>
      <c r="G67" s="21" t="s">
        <v>32</v>
      </c>
      <c r="H67" s="22" t="s">
        <v>4</v>
      </c>
      <c r="I67" s="1"/>
      <c r="J67" s="1"/>
      <c r="K67" s="1"/>
      <c r="L67" s="1"/>
    </row>
    <row r="68" spans="1:12" ht="15" x14ac:dyDescent="0.2">
      <c r="A68" s="9" t="s">
        <v>5</v>
      </c>
      <c r="B68" s="45">
        <v>2</v>
      </c>
      <c r="C68" s="46"/>
      <c r="D68" s="46"/>
      <c r="E68" s="46"/>
      <c r="F68" s="46"/>
      <c r="G68" s="10"/>
      <c r="H68" s="8" t="s">
        <v>4</v>
      </c>
      <c r="I68" s="1"/>
      <c r="J68" s="1"/>
      <c r="K68" s="1"/>
      <c r="L68" s="1"/>
    </row>
    <row r="69" spans="1:12" ht="13.5" customHeight="1" x14ac:dyDescent="0.2">
      <c r="A69" s="11" t="s">
        <v>6</v>
      </c>
      <c r="B69" s="42" t="s">
        <v>60</v>
      </c>
      <c r="C69" s="43"/>
      <c r="D69" s="43"/>
      <c r="E69" s="43"/>
      <c r="F69" s="44"/>
      <c r="G69" s="12"/>
      <c r="H69" s="13" t="s">
        <v>4</v>
      </c>
      <c r="I69" s="1"/>
      <c r="J69" s="1"/>
      <c r="K69" s="1"/>
      <c r="L69" s="1"/>
    </row>
    <row r="70" spans="1:12" ht="15" x14ac:dyDescent="0.2">
      <c r="A70" s="9" t="s">
        <v>7</v>
      </c>
      <c r="B70" s="23">
        <v>5107</v>
      </c>
      <c r="C70" s="23">
        <v>5214.25</v>
      </c>
      <c r="D70" s="23">
        <v>5193.82</v>
      </c>
      <c r="E70" s="23"/>
      <c r="F70" s="23"/>
      <c r="G70" s="15">
        <f>SUM(B70:F70)/$H$4</f>
        <v>5171.6899999999996</v>
      </c>
      <c r="H70" s="16">
        <v>5172</v>
      </c>
      <c r="I70" s="1"/>
      <c r="J70" s="1"/>
      <c r="K70" s="1"/>
      <c r="L70" s="1"/>
    </row>
    <row r="71" spans="1:12" ht="15.75" thickBot="1" x14ac:dyDescent="0.3">
      <c r="A71" s="17" t="s">
        <v>8</v>
      </c>
      <c r="B71" s="18">
        <f>B70*$B68</f>
        <v>10214</v>
      </c>
      <c r="C71" s="18">
        <f>C70*$B68</f>
        <v>10428.5</v>
      </c>
      <c r="D71" s="18">
        <f>D70*$B68</f>
        <v>10387.64</v>
      </c>
      <c r="E71" s="18">
        <f>E70*$B68</f>
        <v>0</v>
      </c>
      <c r="F71" s="18">
        <f>F70*$B68</f>
        <v>0</v>
      </c>
      <c r="G71" s="18"/>
      <c r="H71" s="19">
        <f>H70*$B68</f>
        <v>10344</v>
      </c>
      <c r="I71" s="1"/>
      <c r="J71" s="1"/>
      <c r="K71" s="1"/>
      <c r="L71" s="1"/>
    </row>
    <row r="72" spans="1:12" ht="27" customHeight="1" x14ac:dyDescent="0.2">
      <c r="A72" s="20" t="s">
        <v>12</v>
      </c>
      <c r="B72" s="47" t="s">
        <v>56</v>
      </c>
      <c r="C72" s="48"/>
      <c r="D72" s="48"/>
      <c r="E72" s="48"/>
      <c r="F72" s="49"/>
      <c r="G72" s="21" t="s">
        <v>32</v>
      </c>
      <c r="H72" s="22" t="s">
        <v>4</v>
      </c>
      <c r="I72" s="1"/>
      <c r="J72" s="1"/>
      <c r="K72" s="1"/>
      <c r="L72" s="1"/>
    </row>
    <row r="73" spans="1:12" ht="15" x14ac:dyDescent="0.2">
      <c r="A73" s="9" t="s">
        <v>5</v>
      </c>
      <c r="B73" s="45">
        <v>2</v>
      </c>
      <c r="C73" s="46"/>
      <c r="D73" s="46"/>
      <c r="E73" s="46"/>
      <c r="F73" s="46"/>
      <c r="G73" s="10"/>
      <c r="H73" s="8" t="s">
        <v>4</v>
      </c>
      <c r="I73" s="1"/>
      <c r="J73" s="1"/>
      <c r="K73" s="1"/>
      <c r="L73" s="1"/>
    </row>
    <row r="74" spans="1:12" ht="13.5" customHeight="1" x14ac:dyDescent="0.2">
      <c r="A74" s="11" t="s">
        <v>6</v>
      </c>
      <c r="B74" s="42" t="s">
        <v>61</v>
      </c>
      <c r="C74" s="43"/>
      <c r="D74" s="43"/>
      <c r="E74" s="43"/>
      <c r="F74" s="44"/>
      <c r="G74" s="12"/>
      <c r="H74" s="13" t="s">
        <v>4</v>
      </c>
      <c r="I74" s="1"/>
      <c r="J74" s="1"/>
      <c r="K74" s="1"/>
      <c r="L74" s="1"/>
    </row>
    <row r="75" spans="1:12" ht="15" x14ac:dyDescent="0.2">
      <c r="A75" s="9" t="s">
        <v>7</v>
      </c>
      <c r="B75" s="23">
        <v>5107</v>
      </c>
      <c r="C75" s="23">
        <v>5214.25</v>
      </c>
      <c r="D75" s="23">
        <v>5193.82</v>
      </c>
      <c r="E75" s="23"/>
      <c r="F75" s="23"/>
      <c r="G75" s="15">
        <f>SUM(B75:F75)/$H$4</f>
        <v>5171.6899999999996</v>
      </c>
      <c r="H75" s="16">
        <v>5172</v>
      </c>
      <c r="I75" s="1"/>
      <c r="J75" s="1"/>
      <c r="K75" s="1"/>
      <c r="L75" s="1"/>
    </row>
    <row r="76" spans="1:12" ht="15.75" thickBot="1" x14ac:dyDescent="0.3">
      <c r="A76" s="17" t="s">
        <v>8</v>
      </c>
      <c r="B76" s="18">
        <f>B75*$B73</f>
        <v>10214</v>
      </c>
      <c r="C76" s="18">
        <f>C75*$B73</f>
        <v>10428.5</v>
      </c>
      <c r="D76" s="18">
        <f>D75*$B73</f>
        <v>10387.64</v>
      </c>
      <c r="E76" s="18">
        <f>E75*$B73</f>
        <v>0</v>
      </c>
      <c r="F76" s="18">
        <f>F75*$B73</f>
        <v>0</v>
      </c>
      <c r="G76" s="18"/>
      <c r="H76" s="19">
        <f>H75*$B73</f>
        <v>10344</v>
      </c>
      <c r="I76" s="1"/>
      <c r="J76" s="1"/>
      <c r="K76" s="1"/>
      <c r="L76" s="1"/>
    </row>
    <row r="77" spans="1:12" ht="27" customHeight="1" x14ac:dyDescent="0.2">
      <c r="A77" s="20" t="s">
        <v>12</v>
      </c>
      <c r="B77" s="47" t="s">
        <v>57</v>
      </c>
      <c r="C77" s="48"/>
      <c r="D77" s="48"/>
      <c r="E77" s="48"/>
      <c r="F77" s="49"/>
      <c r="G77" s="21" t="s">
        <v>32</v>
      </c>
      <c r="H77" s="22" t="s">
        <v>4</v>
      </c>
      <c r="I77" s="1"/>
      <c r="J77" s="1"/>
      <c r="K77" s="1"/>
      <c r="L77" s="1"/>
    </row>
    <row r="78" spans="1:12" ht="15" x14ac:dyDescent="0.2">
      <c r="A78" s="9" t="s">
        <v>5</v>
      </c>
      <c r="B78" s="45">
        <v>2</v>
      </c>
      <c r="C78" s="46"/>
      <c r="D78" s="46"/>
      <c r="E78" s="46"/>
      <c r="F78" s="46"/>
      <c r="G78" s="10"/>
      <c r="H78" s="8" t="s">
        <v>4</v>
      </c>
      <c r="I78" s="1"/>
      <c r="J78" s="1"/>
      <c r="K78" s="1"/>
      <c r="L78" s="1"/>
    </row>
    <row r="79" spans="1:12" ht="13.5" customHeight="1" x14ac:dyDescent="0.2">
      <c r="A79" s="11" t="s">
        <v>6</v>
      </c>
      <c r="B79" s="42" t="s">
        <v>62</v>
      </c>
      <c r="C79" s="43"/>
      <c r="D79" s="43"/>
      <c r="E79" s="43"/>
      <c r="F79" s="44"/>
      <c r="G79" s="12"/>
      <c r="H79" s="13" t="s">
        <v>4</v>
      </c>
      <c r="I79" s="1"/>
      <c r="J79" s="1"/>
      <c r="K79" s="1"/>
      <c r="L79" s="1"/>
    </row>
    <row r="80" spans="1:12" ht="15" x14ac:dyDescent="0.2">
      <c r="A80" s="9" t="s">
        <v>7</v>
      </c>
      <c r="B80" s="23">
        <v>4530</v>
      </c>
      <c r="C80" s="23">
        <v>4625.13</v>
      </c>
      <c r="D80" s="23">
        <v>4607.01</v>
      </c>
      <c r="E80" s="23"/>
      <c r="F80" s="23"/>
      <c r="G80" s="15">
        <f>SUM(B80:F80)/$H$4</f>
        <v>4587.38</v>
      </c>
      <c r="H80" s="16">
        <v>4587</v>
      </c>
      <c r="I80" s="1"/>
      <c r="J80" s="1"/>
      <c r="K80" s="1"/>
      <c r="L80" s="1"/>
    </row>
    <row r="81" spans="1:12" ht="15.75" thickBot="1" x14ac:dyDescent="0.3">
      <c r="A81" s="17" t="s">
        <v>8</v>
      </c>
      <c r="B81" s="18">
        <f>B80*$B78</f>
        <v>9060</v>
      </c>
      <c r="C81" s="18">
        <f>C80*$B78</f>
        <v>9250.26</v>
      </c>
      <c r="D81" s="18">
        <f>D80*$B78</f>
        <v>9214.02</v>
      </c>
      <c r="E81" s="18">
        <f>E80*$B78</f>
        <v>0</v>
      </c>
      <c r="F81" s="18">
        <f>F80*$B78</f>
        <v>0</v>
      </c>
      <c r="G81" s="18"/>
      <c r="H81" s="19">
        <f>H80*$B78</f>
        <v>9174</v>
      </c>
      <c r="I81" s="1"/>
      <c r="J81" s="1"/>
      <c r="K81" s="1"/>
      <c r="L81" s="1"/>
    </row>
    <row r="82" spans="1:12" ht="27" customHeight="1" x14ac:dyDescent="0.2">
      <c r="A82" s="20" t="s">
        <v>12</v>
      </c>
      <c r="B82" s="47" t="s">
        <v>22</v>
      </c>
      <c r="C82" s="48"/>
      <c r="D82" s="48"/>
      <c r="E82" s="48"/>
      <c r="F82" s="49"/>
      <c r="G82" s="21" t="s">
        <v>18</v>
      </c>
      <c r="H82" s="22" t="s">
        <v>4</v>
      </c>
      <c r="I82" s="1"/>
      <c r="J82" s="1"/>
      <c r="K82" s="1"/>
      <c r="L82" s="1"/>
    </row>
    <row r="83" spans="1:12" ht="15" x14ac:dyDescent="0.2">
      <c r="A83" s="9" t="s">
        <v>5</v>
      </c>
      <c r="B83" s="45">
        <v>1</v>
      </c>
      <c r="C83" s="46"/>
      <c r="D83" s="46"/>
      <c r="E83" s="46"/>
      <c r="F83" s="46"/>
      <c r="G83" s="10"/>
      <c r="H83" s="8" t="s">
        <v>4</v>
      </c>
      <c r="I83" s="1"/>
      <c r="J83" s="1"/>
      <c r="K83" s="1"/>
      <c r="L83" s="1"/>
    </row>
    <row r="84" spans="1:12" ht="27.75" customHeight="1" x14ac:dyDescent="0.2">
      <c r="A84" s="11" t="s">
        <v>6</v>
      </c>
      <c r="B84" s="42" t="s">
        <v>49</v>
      </c>
      <c r="C84" s="43"/>
      <c r="D84" s="43"/>
      <c r="E84" s="43"/>
      <c r="F84" s="44"/>
      <c r="G84" s="12"/>
      <c r="H84" s="13" t="s">
        <v>4</v>
      </c>
      <c r="I84" s="1"/>
      <c r="J84" s="1"/>
      <c r="K84" s="1"/>
      <c r="L84" s="1"/>
    </row>
    <row r="85" spans="1:12" ht="15" x14ac:dyDescent="0.2">
      <c r="A85" s="9" t="s">
        <v>7</v>
      </c>
      <c r="B85" s="23">
        <v>15238</v>
      </c>
      <c r="C85" s="23">
        <v>15558</v>
      </c>
      <c r="D85" s="23">
        <v>15497.05</v>
      </c>
      <c r="E85" s="23"/>
      <c r="F85" s="23"/>
      <c r="G85" s="15">
        <f>SUM(B85:F85)/$H$4</f>
        <v>15431.016666666668</v>
      </c>
      <c r="H85" s="16">
        <v>15431</v>
      </c>
      <c r="I85" s="1"/>
      <c r="J85" s="1"/>
      <c r="K85" s="1"/>
      <c r="L85" s="1"/>
    </row>
    <row r="86" spans="1:12" ht="15.75" thickBot="1" x14ac:dyDescent="0.3">
      <c r="A86" s="17" t="s">
        <v>8</v>
      </c>
      <c r="B86" s="18">
        <f>B85*$B83</f>
        <v>15238</v>
      </c>
      <c r="C86" s="18">
        <f>C85*$B83</f>
        <v>15558</v>
      </c>
      <c r="D86" s="18">
        <f>D85*$B83</f>
        <v>15497.05</v>
      </c>
      <c r="E86" s="18">
        <f>E85*$B83</f>
        <v>0</v>
      </c>
      <c r="F86" s="18">
        <f>F85*$B83</f>
        <v>0</v>
      </c>
      <c r="G86" s="18"/>
      <c r="H86" s="19">
        <f>H85*$B83</f>
        <v>15431</v>
      </c>
      <c r="I86" s="1"/>
      <c r="J86" s="1"/>
      <c r="K86" s="1"/>
      <c r="L86" s="1"/>
    </row>
    <row r="87" spans="1:12" ht="27" customHeight="1" x14ac:dyDescent="0.2">
      <c r="A87" s="20" t="s">
        <v>12</v>
      </c>
      <c r="B87" s="47" t="s">
        <v>50</v>
      </c>
      <c r="C87" s="48"/>
      <c r="D87" s="48"/>
      <c r="E87" s="48"/>
      <c r="F87" s="49"/>
      <c r="G87" s="21" t="s">
        <v>33</v>
      </c>
      <c r="H87" s="22" t="s">
        <v>4</v>
      </c>
      <c r="I87" s="1"/>
      <c r="J87" s="1"/>
      <c r="K87" s="1"/>
      <c r="L87" s="1"/>
    </row>
    <row r="88" spans="1:12" ht="15" x14ac:dyDescent="0.2">
      <c r="A88" s="9" t="s">
        <v>5</v>
      </c>
      <c r="B88" s="45">
        <v>1</v>
      </c>
      <c r="C88" s="46"/>
      <c r="D88" s="46"/>
      <c r="E88" s="46"/>
      <c r="F88" s="46"/>
      <c r="G88" s="10"/>
      <c r="H88" s="8" t="s">
        <v>4</v>
      </c>
      <c r="I88" s="1"/>
      <c r="J88" s="1"/>
      <c r="K88" s="1"/>
      <c r="L88" s="1"/>
    </row>
    <row r="89" spans="1:12" ht="26.25" customHeight="1" x14ac:dyDescent="0.2">
      <c r="A89" s="11" t="s">
        <v>6</v>
      </c>
      <c r="B89" s="42" t="s">
        <v>51</v>
      </c>
      <c r="C89" s="43"/>
      <c r="D89" s="43"/>
      <c r="E89" s="43"/>
      <c r="F89" s="44"/>
      <c r="G89" s="12"/>
      <c r="H89" s="13" t="s">
        <v>4</v>
      </c>
      <c r="I89" s="1"/>
      <c r="J89" s="1"/>
      <c r="K89" s="1"/>
      <c r="L89" s="1"/>
    </row>
    <row r="90" spans="1:12" ht="15" x14ac:dyDescent="0.2">
      <c r="A90" s="9" t="s">
        <v>7</v>
      </c>
      <c r="B90" s="23">
        <f>38259+680</f>
        <v>38939</v>
      </c>
      <c r="C90" s="23">
        <f>39062.44+694.28</f>
        <v>39756.720000000001</v>
      </c>
      <c r="D90" s="23">
        <f>38909.4+691.56</f>
        <v>39600.959999999999</v>
      </c>
      <c r="E90" s="23"/>
      <c r="F90" s="23"/>
      <c r="G90" s="15">
        <f>SUM(B90:F90)/$H$4</f>
        <v>39432.226666666662</v>
      </c>
      <c r="H90" s="16">
        <v>39432</v>
      </c>
      <c r="I90" s="1"/>
      <c r="J90" s="1"/>
      <c r="K90" s="1"/>
      <c r="L90" s="1"/>
    </row>
    <row r="91" spans="1:12" ht="15.75" thickBot="1" x14ac:dyDescent="0.3">
      <c r="A91" s="17" t="s">
        <v>8</v>
      </c>
      <c r="B91" s="18">
        <f>B90*$B88</f>
        <v>38939</v>
      </c>
      <c r="C91" s="18">
        <f>C90*$B88</f>
        <v>39756.720000000001</v>
      </c>
      <c r="D91" s="18">
        <f>D90*$B88</f>
        <v>39600.959999999999</v>
      </c>
      <c r="E91" s="18">
        <f>E90*$B88</f>
        <v>0</v>
      </c>
      <c r="F91" s="18">
        <f>F90*$B88</f>
        <v>0</v>
      </c>
      <c r="G91" s="18"/>
      <c r="H91" s="19">
        <f>H90*$B88</f>
        <v>39432</v>
      </c>
      <c r="I91" s="1"/>
      <c r="J91" s="1"/>
      <c r="K91" s="1"/>
      <c r="L91" s="1"/>
    </row>
    <row r="92" spans="1:12" ht="27" customHeight="1" x14ac:dyDescent="0.2">
      <c r="A92" s="20" t="s">
        <v>12</v>
      </c>
      <c r="B92" s="47" t="s">
        <v>34</v>
      </c>
      <c r="C92" s="48"/>
      <c r="D92" s="48"/>
      <c r="E92" s="48"/>
      <c r="F92" s="49"/>
      <c r="G92" s="21" t="s">
        <v>35</v>
      </c>
      <c r="H92" s="22" t="s">
        <v>4</v>
      </c>
      <c r="I92" s="1"/>
      <c r="J92" s="1"/>
      <c r="K92" s="1"/>
      <c r="L92" s="1"/>
    </row>
    <row r="93" spans="1:12" ht="15" x14ac:dyDescent="0.2">
      <c r="A93" s="9" t="s">
        <v>5</v>
      </c>
      <c r="B93" s="45">
        <v>1</v>
      </c>
      <c r="C93" s="46"/>
      <c r="D93" s="46"/>
      <c r="E93" s="46"/>
      <c r="F93" s="46"/>
      <c r="G93" s="10"/>
      <c r="H93" s="8" t="s">
        <v>4</v>
      </c>
      <c r="I93" s="1"/>
      <c r="J93" s="1"/>
      <c r="K93" s="1"/>
      <c r="L93" s="1"/>
    </row>
    <row r="94" spans="1:12" ht="13.5" customHeight="1" x14ac:dyDescent="0.2">
      <c r="A94" s="11" t="s">
        <v>6</v>
      </c>
      <c r="B94" s="42" t="s">
        <v>52</v>
      </c>
      <c r="C94" s="43"/>
      <c r="D94" s="43"/>
      <c r="E94" s="43"/>
      <c r="F94" s="44"/>
      <c r="G94" s="12"/>
      <c r="H94" s="13" t="s">
        <v>4</v>
      </c>
      <c r="I94" s="1"/>
      <c r="J94" s="1"/>
      <c r="K94" s="1"/>
      <c r="L94" s="1"/>
    </row>
    <row r="95" spans="1:12" ht="15" x14ac:dyDescent="0.2">
      <c r="A95" s="9" t="s">
        <v>7</v>
      </c>
      <c r="B95" s="23">
        <v>1462</v>
      </c>
      <c r="C95" s="23">
        <v>1492.7</v>
      </c>
      <c r="D95" s="23">
        <v>1486.85</v>
      </c>
      <c r="E95" s="23"/>
      <c r="F95" s="23"/>
      <c r="G95" s="15">
        <f>SUM(B95:F95)/$H$4</f>
        <v>1480.5166666666664</v>
      </c>
      <c r="H95" s="16">
        <v>1481</v>
      </c>
      <c r="I95" s="1"/>
      <c r="J95" s="1"/>
      <c r="K95" s="1"/>
      <c r="L95" s="1"/>
    </row>
    <row r="96" spans="1:12" ht="15.75" thickBot="1" x14ac:dyDescent="0.3">
      <c r="A96" s="17" t="s">
        <v>8</v>
      </c>
      <c r="B96" s="18">
        <f>B95*$B93</f>
        <v>1462</v>
      </c>
      <c r="C96" s="18">
        <f>C95*$B93</f>
        <v>1492.7</v>
      </c>
      <c r="D96" s="18">
        <f>D95*$B93</f>
        <v>1486.85</v>
      </c>
      <c r="E96" s="18">
        <f>E95*$B93</f>
        <v>0</v>
      </c>
      <c r="F96" s="18">
        <f>F95*$B93</f>
        <v>0</v>
      </c>
      <c r="G96" s="18"/>
      <c r="H96" s="19">
        <f>H95*$B93</f>
        <v>1481</v>
      </c>
      <c r="I96" s="1"/>
      <c r="J96" s="1"/>
      <c r="K96" s="1"/>
      <c r="L96" s="1"/>
    </row>
    <row r="97" spans="1:13" ht="27" customHeight="1" x14ac:dyDescent="0.2">
      <c r="A97" s="20" t="s">
        <v>12</v>
      </c>
      <c r="B97" s="47" t="s">
        <v>36</v>
      </c>
      <c r="C97" s="48"/>
      <c r="D97" s="48"/>
      <c r="E97" s="48"/>
      <c r="F97" s="49"/>
      <c r="G97" s="21" t="s">
        <v>37</v>
      </c>
      <c r="H97" s="22" t="s">
        <v>4</v>
      </c>
      <c r="I97" s="1"/>
      <c r="J97" s="1"/>
      <c r="K97" s="1"/>
      <c r="L97" s="1"/>
    </row>
    <row r="98" spans="1:13" ht="15" x14ac:dyDescent="0.2">
      <c r="A98" s="9" t="s">
        <v>5</v>
      </c>
      <c r="B98" s="45">
        <v>1</v>
      </c>
      <c r="C98" s="46"/>
      <c r="D98" s="46"/>
      <c r="E98" s="46"/>
      <c r="F98" s="46"/>
      <c r="G98" s="10"/>
      <c r="H98" s="8" t="s">
        <v>4</v>
      </c>
      <c r="I98" s="1"/>
      <c r="J98" s="1"/>
      <c r="K98" s="1"/>
      <c r="L98" s="1"/>
    </row>
    <row r="99" spans="1:13" ht="26.25" customHeight="1" x14ac:dyDescent="0.2">
      <c r="A99" s="11" t="s">
        <v>6</v>
      </c>
      <c r="B99" s="42" t="s">
        <v>53</v>
      </c>
      <c r="C99" s="43"/>
      <c r="D99" s="43"/>
      <c r="E99" s="43"/>
      <c r="F99" s="44"/>
      <c r="G99" s="12"/>
      <c r="H99" s="13" t="s">
        <v>4</v>
      </c>
      <c r="I99" s="1"/>
      <c r="J99" s="1"/>
      <c r="K99" s="1"/>
      <c r="L99" s="1"/>
    </row>
    <row r="100" spans="1:13" ht="15" x14ac:dyDescent="0.2">
      <c r="A100" s="9" t="s">
        <v>7</v>
      </c>
      <c r="B100" s="23">
        <v>1750</v>
      </c>
      <c r="C100" s="23">
        <v>1786.75</v>
      </c>
      <c r="D100" s="23">
        <v>1779.75</v>
      </c>
      <c r="E100" s="23"/>
      <c r="F100" s="23"/>
      <c r="G100" s="15">
        <f>SUM(B100:F100)/$H$4</f>
        <v>1772.1666666666667</v>
      </c>
      <c r="H100" s="16">
        <v>1772</v>
      </c>
      <c r="I100" s="1"/>
      <c r="J100" s="1"/>
      <c r="K100" s="1"/>
      <c r="L100" s="1"/>
    </row>
    <row r="101" spans="1:13" ht="15.75" thickBot="1" x14ac:dyDescent="0.3">
      <c r="A101" s="17" t="s">
        <v>8</v>
      </c>
      <c r="B101" s="18">
        <f>B100*$B98</f>
        <v>1750</v>
      </c>
      <c r="C101" s="18">
        <f>C100*$B98</f>
        <v>1786.75</v>
      </c>
      <c r="D101" s="18">
        <f>D100*$B98</f>
        <v>1779.75</v>
      </c>
      <c r="E101" s="18">
        <f>E100*$B98</f>
        <v>0</v>
      </c>
      <c r="F101" s="18">
        <f>F100*$B98</f>
        <v>0</v>
      </c>
      <c r="G101" s="18"/>
      <c r="H101" s="19">
        <f>H100*$B98</f>
        <v>1772</v>
      </c>
      <c r="I101" s="1"/>
      <c r="J101" s="1"/>
      <c r="K101" s="1"/>
      <c r="L101" s="1"/>
    </row>
    <row r="102" spans="1:13" s="24" customFormat="1" ht="28.5" customHeight="1" thickBot="1" x14ac:dyDescent="0.25">
      <c r="A102" s="57" t="s">
        <v>9</v>
      </c>
      <c r="B102" s="58">
        <f>B11+B16+B21+B26+B31+B36+B41+B46+B51+B56+B61+B66+B71+B76+B81+B86+B91+B96+B101</f>
        <v>647372</v>
      </c>
      <c r="C102" s="58">
        <f>C11+C16+C21+C26+C31+C36+C41+C46+C51+C56+C61+C66+C71+C76+C81+C86+C91+C96+C101</f>
        <v>660966.88</v>
      </c>
      <c r="D102" s="58">
        <f>D11+D16+D21+D26+D31+D36+D41+D46+D51+D56+D61+D66+D71+D76+D81+D86+D91+D96+D101</f>
        <v>658377.40000000014</v>
      </c>
      <c r="E102" s="58"/>
      <c r="F102" s="58"/>
      <c r="G102" s="57"/>
      <c r="H102" s="59">
        <f>H11+H16+H21+H26+H31+H36+H41+H46+H51+H56+H61+H66+H71+H76+H81+H86+H91+H96+H101</f>
        <v>655547</v>
      </c>
    </row>
    <row r="103" spans="1:13" s="29" customFormat="1" ht="15" x14ac:dyDescent="0.25">
      <c r="A103" s="25" t="s">
        <v>76</v>
      </c>
      <c r="B103" s="25"/>
      <c r="C103" s="25"/>
      <c r="D103" s="25"/>
      <c r="E103" s="25"/>
      <c r="F103" s="25"/>
      <c r="G103" s="26" t="s">
        <v>14</v>
      </c>
      <c r="H103" s="27"/>
      <c r="I103" s="28"/>
      <c r="J103" s="28"/>
      <c r="K103" s="28"/>
      <c r="L103" s="28"/>
      <c r="M103" s="28"/>
    </row>
    <row r="104" spans="1:13" s="29" customFormat="1" ht="15" x14ac:dyDescent="0.25">
      <c r="A104" s="25"/>
      <c r="B104" s="25"/>
      <c r="C104" s="25"/>
      <c r="D104" s="25"/>
      <c r="E104" s="25"/>
      <c r="F104" s="25"/>
      <c r="G104" s="25"/>
      <c r="H104" s="25"/>
    </row>
    <row r="105" spans="1:13" s="29" customFormat="1" ht="15" x14ac:dyDescent="0.25">
      <c r="A105" s="26" t="s">
        <v>63</v>
      </c>
      <c r="B105" s="25" t="s">
        <v>66</v>
      </c>
      <c r="C105" s="25"/>
      <c r="D105" s="25"/>
      <c r="E105" s="25"/>
      <c r="F105" s="25"/>
      <c r="G105" s="25"/>
      <c r="H105" s="25"/>
    </row>
    <row r="106" spans="1:13" s="29" customFormat="1" ht="15" x14ac:dyDescent="0.25">
      <c r="A106" s="26" t="s">
        <v>64</v>
      </c>
      <c r="B106" s="25" t="s">
        <v>68</v>
      </c>
      <c r="C106" s="25"/>
      <c r="D106" s="25"/>
      <c r="E106" s="25"/>
      <c r="F106" s="25"/>
      <c r="G106" s="25"/>
      <c r="H106" s="25"/>
    </row>
    <row r="107" spans="1:13" s="29" customFormat="1" ht="15" x14ac:dyDescent="0.25">
      <c r="A107" s="26" t="s">
        <v>65</v>
      </c>
      <c r="B107" s="25" t="s">
        <v>67</v>
      </c>
      <c r="C107" s="25"/>
      <c r="D107" s="25"/>
      <c r="E107" s="25"/>
      <c r="F107" s="25"/>
      <c r="G107" s="25"/>
      <c r="H107" s="25"/>
    </row>
    <row r="108" spans="1:13" s="29" customFormat="1" ht="15" x14ac:dyDescent="0.25">
      <c r="A108" s="25"/>
      <c r="B108" s="25"/>
      <c r="C108" s="25"/>
      <c r="D108" s="25"/>
      <c r="E108" s="25"/>
      <c r="F108" s="25"/>
      <c r="G108" s="25"/>
      <c r="H108" s="25"/>
    </row>
    <row r="109" spans="1:13" ht="15" x14ac:dyDescent="0.25">
      <c r="A109" s="25" t="s">
        <v>72</v>
      </c>
      <c r="B109" s="30"/>
      <c r="C109" s="30"/>
      <c r="D109" s="30"/>
      <c r="E109" s="30"/>
      <c r="F109" s="30"/>
      <c r="G109" s="30"/>
      <c r="H109" s="26" t="s">
        <v>73</v>
      </c>
      <c r="I109" s="1"/>
      <c r="J109" s="1"/>
      <c r="K109" s="1"/>
      <c r="L109" s="1"/>
    </row>
  </sheetData>
  <sheetProtection selectLockedCells="1" selectUnlockedCells="1"/>
  <autoFilter ref="A5:H103">
    <filterColumn colId="1" showButton="0"/>
    <filterColumn colId="2" showButton="0"/>
    <filterColumn colId="3" showButton="0"/>
    <filterColumn colId="4" showButton="0"/>
  </autoFilter>
  <mergeCells count="62">
    <mergeCell ref="B19:F19"/>
    <mergeCell ref="B24:F24"/>
    <mergeCell ref="B22:F22"/>
    <mergeCell ref="B23:F23"/>
    <mergeCell ref="B17:F17"/>
    <mergeCell ref="B18:F18"/>
    <mergeCell ref="B5:F5"/>
    <mergeCell ref="B12:F12"/>
    <mergeCell ref="B13:F13"/>
    <mergeCell ref="B7:F7"/>
    <mergeCell ref="B8:F8"/>
    <mergeCell ref="B9:F9"/>
    <mergeCell ref="B14:F14"/>
    <mergeCell ref="B27:F27"/>
    <mergeCell ref="B28:F28"/>
    <mergeCell ref="B32:F32"/>
    <mergeCell ref="B33:F33"/>
    <mergeCell ref="B29:F29"/>
    <mergeCell ref="B44:F44"/>
    <mergeCell ref="B47:F47"/>
    <mergeCell ref="B37:F37"/>
    <mergeCell ref="B38:F38"/>
    <mergeCell ref="B34:F34"/>
    <mergeCell ref="B82:F82"/>
    <mergeCell ref="B83:F83"/>
    <mergeCell ref="B62:F62"/>
    <mergeCell ref="B63:F63"/>
    <mergeCell ref="B64:F64"/>
    <mergeCell ref="B67:F67"/>
    <mergeCell ref="B68:F68"/>
    <mergeCell ref="B69:F69"/>
    <mergeCell ref="B72:F72"/>
    <mergeCell ref="B73:F73"/>
    <mergeCell ref="B74:F74"/>
    <mergeCell ref="B77:F77"/>
    <mergeCell ref="B78:F78"/>
    <mergeCell ref="B84:F84"/>
    <mergeCell ref="B87:F87"/>
    <mergeCell ref="B88:F88"/>
    <mergeCell ref="B89:F89"/>
    <mergeCell ref="B92:F92"/>
    <mergeCell ref="B93:F93"/>
    <mergeCell ref="B94:F94"/>
    <mergeCell ref="B97:F97"/>
    <mergeCell ref="B98:F98"/>
    <mergeCell ref="B99:F99"/>
    <mergeCell ref="B4:G4"/>
    <mergeCell ref="A1:H1"/>
    <mergeCell ref="B2:H2"/>
    <mergeCell ref="B3:H3"/>
    <mergeCell ref="B79:F79"/>
    <mergeCell ref="B57:F57"/>
    <mergeCell ref="B58:F58"/>
    <mergeCell ref="B59:F59"/>
    <mergeCell ref="B48:F48"/>
    <mergeCell ref="B49:F49"/>
    <mergeCell ref="B52:F52"/>
    <mergeCell ref="B53:F53"/>
    <mergeCell ref="B54:F54"/>
    <mergeCell ref="B39:F39"/>
    <mergeCell ref="B42:F42"/>
    <mergeCell ref="B43:F43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Канафиева Айгуль Закиевна</cp:lastModifiedBy>
  <cp:lastPrinted>2014-06-06T06:48:56Z</cp:lastPrinted>
  <dcterms:created xsi:type="dcterms:W3CDTF">2012-04-02T10:33:59Z</dcterms:created>
  <dcterms:modified xsi:type="dcterms:W3CDTF">2014-06-10T08:29:00Z</dcterms:modified>
</cp:coreProperties>
</file>